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HP\森林山村HP\R3年度\6.申請書様式\令和3年度実績報告書（記入例）\"/>
    </mc:Choice>
  </mc:AlternateContent>
  <bookViews>
    <workbookView xWindow="-120" yWindow="-120" windowWidth="20730" windowHeight="11160" tabRatio="601"/>
  </bookViews>
  <sheets>
    <sheet name="シート１" sheetId="101" r:id="rId1"/>
  </sheets>
  <definedNames>
    <definedName name="_xlnm.Print_Area" localSheetId="0">シート１!$A$1:$Q$42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01" l="1"/>
  <c r="I42" i="101"/>
  <c r="G11" i="101" l="1"/>
  <c r="F11" i="101"/>
  <c r="O43" i="101" l="1"/>
  <c r="K23" i="101"/>
  <c r="L23" i="101"/>
  <c r="U17" i="101"/>
  <c r="L26" i="101"/>
  <c r="L20" i="101"/>
  <c r="L14" i="101"/>
  <c r="L11" i="101"/>
  <c r="L42" i="101" l="1"/>
  <c r="K26" i="101"/>
  <c r="E43" i="101" l="1"/>
  <c r="F43" i="101"/>
  <c r="P43" i="101" s="1"/>
  <c r="G43" i="101"/>
  <c r="H43" i="101"/>
  <c r="J43" i="101"/>
  <c r="K43" i="101"/>
  <c r="M43" i="101"/>
  <c r="N43" i="101"/>
  <c r="D43" i="101"/>
  <c r="F17" i="101" l="1"/>
  <c r="F20" i="101"/>
  <c r="O17" i="101"/>
  <c r="O11" i="101"/>
  <c r="O20" i="101"/>
  <c r="O14" i="101"/>
  <c r="K20" i="101"/>
  <c r="K14" i="101"/>
  <c r="K11" i="101"/>
  <c r="F26" i="101"/>
  <c r="F14" i="101"/>
  <c r="E26" i="101"/>
  <c r="E20" i="101"/>
  <c r="E17" i="101"/>
  <c r="E14" i="101"/>
  <c r="E11" i="101"/>
  <c r="V21" i="101"/>
  <c r="U19" i="101"/>
  <c r="H26" i="101" l="1"/>
  <c r="H20" i="101"/>
  <c r="H14" i="101"/>
  <c r="H11" i="101"/>
  <c r="G17" i="101"/>
  <c r="J14" i="101"/>
  <c r="J11" i="101"/>
  <c r="J20" i="101"/>
  <c r="J26" i="101"/>
  <c r="J23" i="101"/>
  <c r="J17" i="101"/>
  <c r="U25" i="101" l="1"/>
  <c r="U23" i="101"/>
  <c r="U21" i="101"/>
  <c r="U15" i="101"/>
  <c r="D26" i="101" l="1"/>
  <c r="D23" i="101"/>
  <c r="D20" i="101"/>
  <c r="D17" i="101"/>
  <c r="D14" i="101"/>
  <c r="D11" i="101"/>
  <c r="M26" i="101"/>
  <c r="N23" i="101"/>
  <c r="N20" i="101"/>
  <c r="M20" i="101"/>
  <c r="N14" i="101"/>
  <c r="M14" i="101"/>
  <c r="N11" i="101"/>
  <c r="M11" i="101"/>
  <c r="K42" i="101"/>
  <c r="H42" i="101"/>
  <c r="J42" i="101"/>
  <c r="V17" i="101" l="1"/>
  <c r="D29" i="101"/>
  <c r="E29" i="101"/>
  <c r="F29" i="101"/>
  <c r="G29" i="101"/>
  <c r="M29" i="101"/>
  <c r="N29" i="101"/>
  <c r="O29" i="101"/>
  <c r="D32" i="101"/>
  <c r="E32" i="101"/>
  <c r="F32" i="101"/>
  <c r="G32" i="101"/>
  <c r="M32" i="101"/>
  <c r="N32" i="101"/>
  <c r="O32" i="101"/>
  <c r="D35" i="101"/>
  <c r="E35" i="101"/>
  <c r="F35" i="101"/>
  <c r="G35" i="101"/>
  <c r="M35" i="101"/>
  <c r="N35" i="101"/>
  <c r="O35" i="101"/>
  <c r="D38" i="101"/>
  <c r="E38" i="101"/>
  <c r="F38" i="101"/>
  <c r="G38" i="101"/>
  <c r="M38" i="101"/>
  <c r="N38" i="101"/>
  <c r="O38" i="101"/>
  <c r="D41" i="101"/>
  <c r="E41" i="101"/>
  <c r="F41" i="101"/>
  <c r="G41" i="101"/>
  <c r="M41" i="101"/>
  <c r="N41" i="101"/>
  <c r="O41" i="101"/>
  <c r="D42" i="101" l="1"/>
  <c r="G42" i="101"/>
  <c r="V25" i="101" s="1"/>
  <c r="O42" i="101"/>
  <c r="F42" i="101"/>
  <c r="V23" i="101" s="1"/>
  <c r="M42" i="101"/>
  <c r="N42" i="101"/>
  <c r="E42" i="101"/>
  <c r="V15" i="101" s="1"/>
  <c r="P30" i="101"/>
  <c r="P39" i="101"/>
  <c r="P27" i="101"/>
  <c r="P36" i="101"/>
  <c r="P15" i="101"/>
  <c r="P33" i="101"/>
  <c r="P12" i="101"/>
  <c r="P21" i="101"/>
  <c r="P24" i="101"/>
  <c r="P18" i="101"/>
  <c r="P9" i="101"/>
  <c r="V19" i="101" l="1"/>
  <c r="V42" i="101" s="1"/>
  <c r="P42" i="101"/>
</calcChain>
</file>

<file path=xl/sharedStrings.xml><?xml version="1.0" encoding="utf-8"?>
<sst xmlns="http://schemas.openxmlformats.org/spreadsheetml/2006/main" count="96" uniqueCount="59">
  <si>
    <t>作業時間</t>
    <rPh sb="0" eb="2">
      <t>サギョウ</t>
    </rPh>
    <rPh sb="2" eb="4">
      <t>ジカン</t>
    </rPh>
    <phoneticPr fontId="1"/>
  </si>
  <si>
    <t>支給額（円）</t>
    <rPh sb="0" eb="2">
      <t>シキュウ</t>
    </rPh>
    <rPh sb="2" eb="3">
      <t>ガク</t>
    </rPh>
    <rPh sb="4" eb="5">
      <t>エン</t>
    </rPh>
    <phoneticPr fontId="1"/>
  </si>
  <si>
    <t>作業従事者賃金支給台帳</t>
    <rPh sb="0" eb="2">
      <t>サギョウ</t>
    </rPh>
    <rPh sb="2" eb="4">
      <t>ジュウジ</t>
    </rPh>
    <rPh sb="4" eb="5">
      <t>シャ</t>
    </rPh>
    <rPh sb="5" eb="7">
      <t>チンギン</t>
    </rPh>
    <rPh sb="7" eb="9">
      <t>シキュウ</t>
    </rPh>
    <rPh sb="9" eb="11">
      <t>ダイチョウ</t>
    </rPh>
    <phoneticPr fontId="1"/>
  </si>
  <si>
    <t>　氏　名</t>
    <rPh sb="1" eb="2">
      <t>シ</t>
    </rPh>
    <rPh sb="3" eb="4">
      <t>メイ</t>
    </rPh>
    <phoneticPr fontId="1"/>
  </si>
  <si>
    <t>日給</t>
    <rPh sb="0" eb="2">
      <t>ニッキュウ</t>
    </rPh>
    <phoneticPr fontId="1"/>
  </si>
  <si>
    <t>計</t>
    <rPh sb="0" eb="1">
      <t>ケイ</t>
    </rPh>
    <phoneticPr fontId="1"/>
  </si>
  <si>
    <t>実働時間</t>
    <rPh sb="0" eb="1">
      <t>ジツ</t>
    </rPh>
    <rPh sb="1" eb="2">
      <t>ドウ</t>
    </rPh>
    <rPh sb="2" eb="4">
      <t>ジカン</t>
    </rPh>
    <phoneticPr fontId="1"/>
  </si>
  <si>
    <t>作業日</t>
    <rPh sb="0" eb="2">
      <t>サギョウ</t>
    </rPh>
    <rPh sb="2" eb="3">
      <t>ヒ</t>
    </rPh>
    <phoneticPr fontId="1"/>
  </si>
  <si>
    <t>領収印</t>
    <rPh sb="0" eb="2">
      <t>リョウシュウ</t>
    </rPh>
    <rPh sb="2" eb="3">
      <t>イン</t>
    </rPh>
    <phoneticPr fontId="1"/>
  </si>
  <si>
    <t>領収書番号</t>
    <rPh sb="0" eb="3">
      <t>リョウシュウショ</t>
    </rPh>
    <rPh sb="3" eb="5">
      <t>バンゴウ</t>
    </rPh>
    <phoneticPr fontId="1"/>
  </si>
  <si>
    <t>A001</t>
    <phoneticPr fontId="1"/>
  </si>
  <si>
    <t>時間単価</t>
    <rPh sb="0" eb="2">
      <t>ジカン</t>
    </rPh>
    <rPh sb="2" eb="4">
      <t>タンカ</t>
    </rPh>
    <phoneticPr fontId="1"/>
  </si>
  <si>
    <t>普通作業</t>
    <rPh sb="0" eb="2">
      <t>フツウ</t>
    </rPh>
    <rPh sb="2" eb="4">
      <t>サギョウ</t>
    </rPh>
    <phoneticPr fontId="1"/>
  </si>
  <si>
    <t>機械作業</t>
    <rPh sb="0" eb="2">
      <t>キカイ</t>
    </rPh>
    <rPh sb="2" eb="4">
      <t>サギョウ</t>
    </rPh>
    <phoneticPr fontId="1"/>
  </si>
  <si>
    <t>円/時間</t>
    <rPh sb="0" eb="1">
      <t>エン</t>
    </rPh>
    <rPh sb="2" eb="4">
      <t>ジカン</t>
    </rPh>
    <phoneticPr fontId="1"/>
  </si>
  <si>
    <t>活動組織名</t>
    <rPh sb="0" eb="4">
      <t>カツドウソシキ</t>
    </rPh>
    <rPh sb="4" eb="5">
      <t>メイ</t>
    </rPh>
    <phoneticPr fontId="1"/>
  </si>
  <si>
    <t>活動タイプ</t>
    <rPh sb="0" eb="2">
      <t>カツドウ</t>
    </rPh>
    <phoneticPr fontId="1"/>
  </si>
  <si>
    <t>森林太郎</t>
    <rPh sb="0" eb="2">
      <t>シンリン</t>
    </rPh>
    <rPh sb="2" eb="4">
      <t>タロウ</t>
    </rPh>
    <phoneticPr fontId="1"/>
  </si>
  <si>
    <t>森林一郎</t>
    <rPh sb="0" eb="2">
      <t>シンリン</t>
    </rPh>
    <rPh sb="2" eb="4">
      <t>イチロウ</t>
    </rPh>
    <phoneticPr fontId="1"/>
  </si>
  <si>
    <t>森林花子</t>
    <rPh sb="0" eb="2">
      <t>シンリン</t>
    </rPh>
    <rPh sb="2" eb="4">
      <t>ハナコ</t>
    </rPh>
    <phoneticPr fontId="1"/>
  </si>
  <si>
    <t>竹林茂雄</t>
    <rPh sb="0" eb="2">
      <t>チクリン</t>
    </rPh>
    <rPh sb="2" eb="4">
      <t>シゲオ</t>
    </rPh>
    <phoneticPr fontId="1"/>
  </si>
  <si>
    <t>竹林咲子</t>
    <rPh sb="0" eb="2">
      <t>チクリン</t>
    </rPh>
    <rPh sb="2" eb="4">
      <t>サキコ</t>
    </rPh>
    <phoneticPr fontId="1"/>
  </si>
  <si>
    <t>山村炭次郎</t>
    <rPh sb="0" eb="2">
      <t>ヤマムラ</t>
    </rPh>
    <rPh sb="2" eb="3">
      <t>スミ</t>
    </rPh>
    <rPh sb="3" eb="5">
      <t>ジロウ</t>
    </rPh>
    <phoneticPr fontId="1"/>
  </si>
  <si>
    <t>侵入竹除去・　竹林整備</t>
  </si>
  <si>
    <t>10/2</t>
    <phoneticPr fontId="1"/>
  </si>
  <si>
    <t>10/9</t>
    <phoneticPr fontId="1"/>
  </si>
  <si>
    <t>10/16</t>
    <phoneticPr fontId="1"/>
  </si>
  <si>
    <t>10/30</t>
    <phoneticPr fontId="1"/>
  </si>
  <si>
    <t>11/13</t>
    <phoneticPr fontId="1"/>
  </si>
  <si>
    <t>11/27</t>
    <phoneticPr fontId="1"/>
  </si>
  <si>
    <t>12/11</t>
    <phoneticPr fontId="1"/>
  </si>
  <si>
    <t>1/15</t>
    <phoneticPr fontId="1"/>
  </si>
  <si>
    <t>1/22</t>
    <phoneticPr fontId="1"/>
  </si>
  <si>
    <t>9-18</t>
    <phoneticPr fontId="1"/>
  </si>
  <si>
    <t>活動推進費</t>
  </si>
  <si>
    <t>活動推進費</t>
    <rPh sb="0" eb="5">
      <t>カツドウスイシンヒ</t>
    </rPh>
    <phoneticPr fontId="1"/>
  </si>
  <si>
    <t>関係人口　　　創出・維持</t>
  </si>
  <si>
    <t>森林機能強化</t>
  </si>
  <si>
    <t>里山林保全</t>
  </si>
  <si>
    <t>計</t>
    <rPh sb="0" eb="1">
      <t>ケイ</t>
    </rPh>
    <phoneticPr fontId="1"/>
  </si>
  <si>
    <t>関係人口創出・維持タイプ</t>
    <rPh sb="0" eb="6">
      <t>カンケイジンコウソウシュツ</t>
    </rPh>
    <rPh sb="7" eb="9">
      <t>イジ</t>
    </rPh>
    <phoneticPr fontId="1"/>
  </si>
  <si>
    <t>里山林保全</t>
    <rPh sb="0" eb="5">
      <t>サトヤマリンホゼン</t>
    </rPh>
    <phoneticPr fontId="1"/>
  </si>
  <si>
    <t>森林資源利用</t>
    <rPh sb="0" eb="6">
      <t>シンリンシゲンリヨウ</t>
    </rPh>
    <phoneticPr fontId="1"/>
  </si>
  <si>
    <t>森林機能強化</t>
    <rPh sb="0" eb="6">
      <t>シンリンキノウキョウカ</t>
    </rPh>
    <phoneticPr fontId="1"/>
  </si>
  <si>
    <t>活動メニュー</t>
    <rPh sb="0" eb="2">
      <t>カツドウ</t>
    </rPh>
    <phoneticPr fontId="1"/>
  </si>
  <si>
    <t>日数</t>
    <rPh sb="0" eb="2">
      <t>ニッスウ</t>
    </rPh>
    <phoneticPr fontId="1"/>
  </si>
  <si>
    <t>侵入竹除去・　竹林整備</t>
    <phoneticPr fontId="1"/>
  </si>
  <si>
    <t>関係人口　　　創出・維持</t>
    <phoneticPr fontId="1"/>
  </si>
  <si>
    <t>侵入竹除去・　竹林整備</t>
    <phoneticPr fontId="1"/>
  </si>
  <si>
    <t>合計</t>
    <rPh sb="0" eb="2">
      <t>ゴウケイ</t>
    </rPh>
    <phoneticPr fontId="1"/>
  </si>
  <si>
    <t>時間</t>
    <rPh sb="0" eb="2">
      <t>ジカン</t>
    </rPh>
    <phoneticPr fontId="1"/>
  </si>
  <si>
    <t>12/18</t>
    <phoneticPr fontId="1"/>
  </si>
  <si>
    <t>12/25</t>
    <phoneticPr fontId="1"/>
  </si>
  <si>
    <t>○○町の森林を守る会</t>
    <rPh sb="0" eb="10">
      <t>マルマルマチノシンリンヲマモルカイ</t>
    </rPh>
    <phoneticPr fontId="1"/>
  </si>
  <si>
    <t>森林機能強化</t>
    <phoneticPr fontId="1"/>
  </si>
  <si>
    <t>11/20</t>
    <phoneticPr fontId="1"/>
  </si>
  <si>
    <t>【令和３年度　森林・山村多面的機能発揮対策交付金】</t>
    <rPh sb="1" eb="3">
      <t>レイワ</t>
    </rPh>
    <rPh sb="4" eb="6">
      <t>ネンド</t>
    </rPh>
    <rPh sb="5" eb="6">
      <t>ド</t>
    </rPh>
    <rPh sb="7" eb="9">
      <t>シンリン</t>
    </rPh>
    <rPh sb="10" eb="12">
      <t>サンソン</t>
    </rPh>
    <rPh sb="12" eb="14">
      <t>タメン</t>
    </rPh>
    <rPh sb="14" eb="15">
      <t>テキ</t>
    </rPh>
    <rPh sb="15" eb="17">
      <t>キノウ</t>
    </rPh>
    <rPh sb="17" eb="19">
      <t>ハッキ</t>
    </rPh>
    <rPh sb="19" eb="21">
      <t>タイサク</t>
    </rPh>
    <rPh sb="21" eb="24">
      <t>コウフキン</t>
    </rPh>
    <phoneticPr fontId="1"/>
  </si>
  <si>
    <r>
      <t>支払日：令和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日</t>
    </r>
    <rPh sb="0" eb="3">
      <t>シハライビ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</si>
  <si>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森林機能強化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</si>
</sst>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#,##0_ "/>
    <numFmt numFmtId="179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8" fontId="4" fillId="3" borderId="1" xfId="1" applyNumberFormat="1" applyFont="1" applyFill="1" applyBorder="1" applyAlignment="1">
      <alignment horizontal="right" vertical="center"/>
    </xf>
    <xf numFmtId="178" fontId="4" fillId="0" borderId="4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8" fontId="10" fillId="2" borderId="7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38" fontId="13" fillId="0" borderId="0" xfId="1" applyFont="1">
      <alignment vertical="center"/>
    </xf>
    <xf numFmtId="0" fontId="13" fillId="0" borderId="14" xfId="0" applyFont="1" applyBorder="1">
      <alignment vertical="center"/>
    </xf>
    <xf numFmtId="49" fontId="18" fillId="0" borderId="9" xfId="0" applyNumberFormat="1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8" fontId="18" fillId="2" borderId="7" xfId="0" applyNumberFormat="1" applyFont="1" applyFill="1" applyBorder="1" applyAlignment="1">
      <alignment vertical="center" shrinkToFit="1"/>
    </xf>
    <xf numFmtId="176" fontId="18" fillId="0" borderId="9" xfId="0" applyNumberFormat="1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center" vertical="center" shrinkToFit="1"/>
    </xf>
    <xf numFmtId="177" fontId="19" fillId="0" borderId="11" xfId="0" applyNumberFormat="1" applyFont="1" applyBorder="1" applyAlignment="1">
      <alignment horizontal="right" vertical="center" shrinkToFit="1"/>
    </xf>
    <xf numFmtId="178" fontId="19" fillId="0" borderId="4" xfId="1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right" vertical="center"/>
    </xf>
    <xf numFmtId="178" fontId="4" fillId="3" borderId="10" xfId="1" applyNumberFormat="1" applyFont="1" applyFill="1" applyBorder="1" applyAlignment="1">
      <alignment horizontal="right" vertical="center"/>
    </xf>
    <xf numFmtId="178" fontId="4" fillId="3" borderId="3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0" borderId="2" xfId="0" quotePrefix="1" applyNumberFormat="1" applyFont="1" applyFill="1" applyBorder="1" applyAlignment="1">
      <alignment horizontal="center" vertical="center"/>
    </xf>
    <xf numFmtId="49" fontId="16" fillId="0" borderId="3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8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66FF99"/>
      <color rgb="FF99FFCC"/>
      <color rgb="FFFFFFCC"/>
      <color rgb="FFCCECFF"/>
      <color rgb="FFCCFF99"/>
      <color rgb="FFFFCC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0</xdr:rowOff>
    </xdr:from>
    <xdr:to>
      <xdr:col>3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E981AFFC-5FDF-4F9F-B328-D58B6F1CC2BC}"/>
            </a:ext>
          </a:extLst>
        </xdr:cNvPr>
        <xdr:cNvCxnSpPr/>
      </xdr:nvCxnSpPr>
      <xdr:spPr>
        <a:xfrm>
          <a:off x="393700" y="752475"/>
          <a:ext cx="19875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45"/>
  <sheetViews>
    <sheetView showZeros="0" tabSelected="1" view="pageBreakPreview" zoomScale="82" zoomScaleNormal="80" zoomScaleSheetLayoutView="82" workbookViewId="0">
      <pane xSplit="3" ySplit="8" topLeftCell="D9" activePane="bottomRight" state="frozen"/>
      <selection activeCell="J10" sqref="J10"/>
      <selection pane="topRight" activeCell="J10" sqref="J10"/>
      <selection pane="bottomLeft" activeCell="J10" sqref="J10"/>
      <selection pane="bottomRight" activeCell="M7" sqref="M7:M8"/>
    </sheetView>
  </sheetViews>
  <sheetFormatPr defaultRowHeight="13.5" x14ac:dyDescent="0.15"/>
  <cols>
    <col min="1" max="1" width="5" customWidth="1"/>
    <col min="2" max="2" width="12.25" customWidth="1"/>
    <col min="3" max="3" width="11.25" customWidth="1"/>
    <col min="4" max="12" width="9.625" customWidth="1"/>
    <col min="13" max="13" width="10.875" customWidth="1"/>
    <col min="14" max="14" width="10.75" customWidth="1"/>
    <col min="15" max="15" width="9.625" customWidth="1"/>
    <col min="16" max="16" width="13.125" customWidth="1"/>
    <col min="17" max="17" width="13.25" customWidth="1"/>
    <col min="19" max="23" width="11.625" customWidth="1"/>
  </cols>
  <sheetData>
    <row r="1" spans="2:23" ht="20.25" customHeight="1" x14ac:dyDescent="0.15">
      <c r="B1" s="15" t="s">
        <v>56</v>
      </c>
      <c r="C1" s="15"/>
      <c r="N1" s="22" t="s">
        <v>15</v>
      </c>
      <c r="O1" s="39" t="s">
        <v>53</v>
      </c>
      <c r="P1" s="40"/>
      <c r="Q1" s="40"/>
    </row>
    <row r="2" spans="2:23" ht="16.5" customHeight="1" x14ac:dyDescent="0.15">
      <c r="B2" s="15" t="s">
        <v>2</v>
      </c>
      <c r="C2" s="15"/>
      <c r="N2" s="18" t="s">
        <v>9</v>
      </c>
      <c r="O2" s="31" t="s">
        <v>10</v>
      </c>
      <c r="P2" s="18" t="s">
        <v>57</v>
      </c>
      <c r="Q2" s="18"/>
    </row>
    <row r="3" spans="2:23" ht="16.5" customHeight="1" x14ac:dyDescent="0.15">
      <c r="B3" s="60" t="s">
        <v>11</v>
      </c>
      <c r="C3" s="19" t="s">
        <v>12</v>
      </c>
      <c r="D3" s="30">
        <v>750</v>
      </c>
      <c r="E3" t="s">
        <v>14</v>
      </c>
      <c r="O3" s="13"/>
      <c r="P3" s="16"/>
      <c r="Q3" s="13"/>
    </row>
    <row r="4" spans="2:23" ht="16.5" customHeight="1" x14ac:dyDescent="0.15">
      <c r="B4" s="60"/>
      <c r="C4" s="19" t="s">
        <v>13</v>
      </c>
      <c r="D4" s="30">
        <v>1350</v>
      </c>
      <c r="E4" t="s">
        <v>14</v>
      </c>
      <c r="O4" s="13"/>
      <c r="P4" s="16"/>
      <c r="Q4" s="13"/>
    </row>
    <row r="5" spans="2:23" ht="16.5" customHeight="1" x14ac:dyDescent="0.15">
      <c r="B5" s="20"/>
      <c r="C5" s="20"/>
      <c r="O5" s="13"/>
      <c r="P5" s="16"/>
      <c r="Q5" s="13"/>
    </row>
    <row r="6" spans="2:23" ht="28.5" customHeight="1" x14ac:dyDescent="0.15">
      <c r="B6" s="41" t="s">
        <v>16</v>
      </c>
      <c r="C6" s="41"/>
      <c r="D6" s="29" t="s">
        <v>34</v>
      </c>
      <c r="E6" s="29" t="s">
        <v>34</v>
      </c>
      <c r="F6" s="29" t="s">
        <v>58</v>
      </c>
      <c r="G6" s="29" t="s">
        <v>36</v>
      </c>
      <c r="H6" s="29" t="s">
        <v>54</v>
      </c>
      <c r="I6" s="29" t="s">
        <v>37</v>
      </c>
      <c r="J6" s="29" t="s">
        <v>47</v>
      </c>
      <c r="K6" s="29" t="s">
        <v>38</v>
      </c>
      <c r="L6" s="29" t="s">
        <v>38</v>
      </c>
      <c r="M6" s="29" t="s">
        <v>23</v>
      </c>
      <c r="N6" s="29" t="s">
        <v>46</v>
      </c>
      <c r="O6" s="29" t="s">
        <v>34</v>
      </c>
    </row>
    <row r="7" spans="2:23" ht="19.5" customHeight="1" x14ac:dyDescent="0.15">
      <c r="B7" s="65" t="s">
        <v>7</v>
      </c>
      <c r="C7" s="66"/>
      <c r="D7" s="58" t="s">
        <v>24</v>
      </c>
      <c r="E7" s="58" t="s">
        <v>25</v>
      </c>
      <c r="F7" s="58" t="s">
        <v>26</v>
      </c>
      <c r="G7" s="58" t="s">
        <v>27</v>
      </c>
      <c r="H7" s="58" t="s">
        <v>28</v>
      </c>
      <c r="I7" s="58" t="s">
        <v>55</v>
      </c>
      <c r="J7" s="58" t="s">
        <v>29</v>
      </c>
      <c r="K7" s="58" t="s">
        <v>30</v>
      </c>
      <c r="L7" s="58" t="s">
        <v>51</v>
      </c>
      <c r="M7" s="58" t="s">
        <v>52</v>
      </c>
      <c r="N7" s="58" t="s">
        <v>31</v>
      </c>
      <c r="O7" s="58" t="s">
        <v>32</v>
      </c>
      <c r="P7" s="61" t="s">
        <v>1</v>
      </c>
      <c r="Q7" s="57" t="s">
        <v>8</v>
      </c>
    </row>
    <row r="8" spans="2:23" ht="19.5" customHeight="1" x14ac:dyDescent="0.15">
      <c r="B8" s="63" t="s">
        <v>3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2"/>
      <c r="Q8" s="57"/>
    </row>
    <row r="9" spans="2:23" ht="20.25" customHeight="1" x14ac:dyDescent="0.15">
      <c r="B9" s="54" t="s">
        <v>17</v>
      </c>
      <c r="C9" s="2" t="s">
        <v>0</v>
      </c>
      <c r="D9" s="32" t="s">
        <v>33</v>
      </c>
      <c r="E9" s="32" t="s">
        <v>33</v>
      </c>
      <c r="F9" s="23"/>
      <c r="G9" s="23"/>
      <c r="H9" s="23"/>
      <c r="I9" s="23"/>
      <c r="J9" s="23"/>
      <c r="K9" s="32" t="s">
        <v>33</v>
      </c>
      <c r="L9" s="32" t="s">
        <v>33</v>
      </c>
      <c r="M9" s="23"/>
      <c r="N9" s="23"/>
      <c r="O9" s="32" t="s">
        <v>33</v>
      </c>
      <c r="P9" s="45">
        <f>SUM(D11:O11)</f>
        <v>39600</v>
      </c>
      <c r="Q9" s="57"/>
    </row>
    <row r="10" spans="2:23" ht="20.25" customHeight="1" x14ac:dyDescent="0.15">
      <c r="B10" s="55"/>
      <c r="C10" s="4" t="s">
        <v>6</v>
      </c>
      <c r="D10" s="33">
        <v>8</v>
      </c>
      <c r="E10" s="33">
        <v>8</v>
      </c>
      <c r="F10" s="11"/>
      <c r="G10" s="11"/>
      <c r="H10" s="11"/>
      <c r="I10" s="11"/>
      <c r="J10" s="11"/>
      <c r="K10" s="33">
        <v>8</v>
      </c>
      <c r="L10" s="33">
        <v>8</v>
      </c>
      <c r="M10" s="11"/>
      <c r="N10" s="11"/>
      <c r="O10" s="33">
        <v>8</v>
      </c>
      <c r="P10" s="46"/>
      <c r="Q10" s="57"/>
    </row>
    <row r="11" spans="2:23" ht="20.25" customHeight="1" x14ac:dyDescent="0.15">
      <c r="B11" s="56"/>
      <c r="C11" s="14" t="s">
        <v>4</v>
      </c>
      <c r="D11" s="34">
        <f>D10*$D$3</f>
        <v>6000</v>
      </c>
      <c r="E11" s="34">
        <f>E10*$D$3</f>
        <v>6000</v>
      </c>
      <c r="F11" s="12">
        <f>F10*$D$4</f>
        <v>0</v>
      </c>
      <c r="G11" s="12">
        <f>G10*$D$3</f>
        <v>0</v>
      </c>
      <c r="H11" s="12">
        <f t="shared" ref="H11:N11" si="0">H10*$D$4</f>
        <v>0</v>
      </c>
      <c r="I11" s="12"/>
      <c r="J11" s="12">
        <f t="shared" si="0"/>
        <v>0</v>
      </c>
      <c r="K11" s="34">
        <f t="shared" si="0"/>
        <v>10800</v>
      </c>
      <c r="L11" s="34">
        <f t="shared" si="0"/>
        <v>10800</v>
      </c>
      <c r="M11" s="12">
        <f t="shared" si="0"/>
        <v>0</v>
      </c>
      <c r="N11" s="12">
        <f t="shared" si="0"/>
        <v>0</v>
      </c>
      <c r="O11" s="34">
        <f>O10*$D$3</f>
        <v>6000</v>
      </c>
      <c r="P11" s="47"/>
      <c r="Q11" s="57"/>
    </row>
    <row r="12" spans="2:23" ht="20.25" customHeight="1" x14ac:dyDescent="0.15">
      <c r="B12" s="54" t="s">
        <v>18</v>
      </c>
      <c r="C12" s="2" t="s">
        <v>0</v>
      </c>
      <c r="D12" s="32" t="s">
        <v>33</v>
      </c>
      <c r="E12" s="32" t="s">
        <v>33</v>
      </c>
      <c r="F12" s="23"/>
      <c r="G12" s="23"/>
      <c r="H12" s="23"/>
      <c r="I12" s="23"/>
      <c r="J12" s="23"/>
      <c r="K12" s="32"/>
      <c r="L12" s="32"/>
      <c r="M12" s="23"/>
      <c r="N12" s="23"/>
      <c r="O12" s="32" t="s">
        <v>33</v>
      </c>
      <c r="P12" s="45">
        <f>SUM(D14:O14)</f>
        <v>18000</v>
      </c>
      <c r="Q12" s="57"/>
    </row>
    <row r="13" spans="2:23" ht="20.25" customHeight="1" x14ac:dyDescent="0.15">
      <c r="B13" s="55"/>
      <c r="C13" s="4" t="s">
        <v>6</v>
      </c>
      <c r="D13" s="33">
        <v>8</v>
      </c>
      <c r="E13" s="33">
        <v>8</v>
      </c>
      <c r="F13" s="11"/>
      <c r="G13" s="11"/>
      <c r="H13" s="11"/>
      <c r="I13" s="11"/>
      <c r="J13" s="11"/>
      <c r="K13" s="33"/>
      <c r="L13" s="33"/>
      <c r="M13" s="11"/>
      <c r="N13" s="11"/>
      <c r="O13" s="33">
        <v>8</v>
      </c>
      <c r="P13" s="46"/>
      <c r="Q13" s="57"/>
    </row>
    <row r="14" spans="2:23" ht="20.25" customHeight="1" x14ac:dyDescent="0.15">
      <c r="B14" s="56"/>
      <c r="C14" s="14" t="s">
        <v>4</v>
      </c>
      <c r="D14" s="34">
        <f>D13*$D$3</f>
        <v>6000</v>
      </c>
      <c r="E14" s="34">
        <f>E13*$D$3</f>
        <v>6000</v>
      </c>
      <c r="F14" s="12">
        <f>F13*$D$4</f>
        <v>0</v>
      </c>
      <c r="G14" s="12"/>
      <c r="H14" s="12">
        <f t="shared" ref="H14:N14" si="1">H13*$D$4</f>
        <v>0</v>
      </c>
      <c r="I14" s="12"/>
      <c r="J14" s="12">
        <f t="shared" si="1"/>
        <v>0</v>
      </c>
      <c r="K14" s="34">
        <f t="shared" si="1"/>
        <v>0</v>
      </c>
      <c r="L14" s="34">
        <f t="shared" si="1"/>
        <v>0</v>
      </c>
      <c r="M14" s="12">
        <f t="shared" si="1"/>
        <v>0</v>
      </c>
      <c r="N14" s="12">
        <f t="shared" si="1"/>
        <v>0</v>
      </c>
      <c r="O14" s="34">
        <f>O13*$D$3</f>
        <v>6000</v>
      </c>
      <c r="P14" s="47"/>
      <c r="Q14" s="57"/>
      <c r="S14" s="57" t="s">
        <v>44</v>
      </c>
      <c r="T14" s="57"/>
      <c r="U14" s="21" t="s">
        <v>45</v>
      </c>
      <c r="V14" s="69" t="s">
        <v>49</v>
      </c>
      <c r="W14" s="70"/>
    </row>
    <row r="15" spans="2:23" ht="20.25" customHeight="1" x14ac:dyDescent="0.15">
      <c r="B15" s="54" t="s">
        <v>19</v>
      </c>
      <c r="C15" s="2" t="s">
        <v>0</v>
      </c>
      <c r="D15" s="32" t="s">
        <v>33</v>
      </c>
      <c r="E15" s="32" t="s">
        <v>33</v>
      </c>
      <c r="F15" s="23"/>
      <c r="G15" s="23"/>
      <c r="H15" s="23"/>
      <c r="I15" s="23"/>
      <c r="J15" s="23"/>
      <c r="K15" s="32"/>
      <c r="L15" s="32"/>
      <c r="M15" s="23"/>
      <c r="N15" s="23"/>
      <c r="O15" s="32" t="s">
        <v>33</v>
      </c>
      <c r="P15" s="45">
        <f>SUM(D17:O17)</f>
        <v>18000</v>
      </c>
      <c r="Q15" s="57"/>
      <c r="S15" s="57" t="s">
        <v>35</v>
      </c>
      <c r="T15" s="57"/>
      <c r="U15" s="48">
        <f>COUNTIF($D$6:$O$6,"活動推進費")</f>
        <v>3</v>
      </c>
      <c r="V15" s="68">
        <f>SUMIFS($D$42:$O$42,$D$6:$O$6,"活動推進費")</f>
        <v>90000</v>
      </c>
      <c r="W15" s="68"/>
    </row>
    <row r="16" spans="2:23" ht="20.25" customHeight="1" x14ac:dyDescent="0.15">
      <c r="B16" s="55"/>
      <c r="C16" s="4" t="s">
        <v>6</v>
      </c>
      <c r="D16" s="33">
        <v>8</v>
      </c>
      <c r="E16" s="33">
        <v>8</v>
      </c>
      <c r="F16" s="11"/>
      <c r="G16" s="11"/>
      <c r="H16" s="11"/>
      <c r="I16" s="11"/>
      <c r="J16" s="11"/>
      <c r="K16" s="33"/>
      <c r="L16" s="33"/>
      <c r="M16" s="11"/>
      <c r="N16" s="11"/>
      <c r="O16" s="33">
        <v>8</v>
      </c>
      <c r="P16" s="46"/>
      <c r="Q16" s="57"/>
      <c r="S16" s="57"/>
      <c r="T16" s="57"/>
      <c r="U16" s="50"/>
      <c r="V16" s="68"/>
      <c r="W16" s="68"/>
    </row>
    <row r="17" spans="2:23" ht="20.25" customHeight="1" x14ac:dyDescent="0.15">
      <c r="B17" s="56"/>
      <c r="C17" s="14" t="s">
        <v>4</v>
      </c>
      <c r="D17" s="34">
        <f>D16*$D$3</f>
        <v>6000</v>
      </c>
      <c r="E17" s="34">
        <f>E16*$D$3</f>
        <v>6000</v>
      </c>
      <c r="F17" s="12">
        <f>F16*$D$3</f>
        <v>0</v>
      </c>
      <c r="G17" s="12">
        <f>G16*$D$3</f>
        <v>0</v>
      </c>
      <c r="H17" s="12"/>
      <c r="I17" s="12"/>
      <c r="J17" s="12">
        <f>J16*$D$3</f>
        <v>0</v>
      </c>
      <c r="K17" s="34"/>
      <c r="L17" s="34"/>
      <c r="M17" s="12"/>
      <c r="N17" s="12"/>
      <c r="O17" s="34">
        <f>O16*$D$3</f>
        <v>6000</v>
      </c>
      <c r="P17" s="47"/>
      <c r="Q17" s="57"/>
      <c r="S17" s="57" t="s">
        <v>41</v>
      </c>
      <c r="T17" s="57"/>
      <c r="U17" s="48">
        <f>COUNTIF($D$6:$O$6,"里山林保全")</f>
        <v>2</v>
      </c>
      <c r="V17" s="68">
        <f>SUMIFS($D$42:$O$42,$D$6:$O$6,"里山林保全")</f>
        <v>38400</v>
      </c>
      <c r="W17" s="68"/>
    </row>
    <row r="18" spans="2:23" ht="20.25" customHeight="1" x14ac:dyDescent="0.15">
      <c r="B18" s="54" t="s">
        <v>20</v>
      </c>
      <c r="C18" s="2" t="s">
        <v>0</v>
      </c>
      <c r="D18" s="32" t="s">
        <v>33</v>
      </c>
      <c r="E18" s="32" t="s">
        <v>33</v>
      </c>
      <c r="F18" s="23"/>
      <c r="G18" s="23"/>
      <c r="H18" s="23"/>
      <c r="I18" s="23"/>
      <c r="J18" s="23"/>
      <c r="K18" s="32"/>
      <c r="L18" s="32"/>
      <c r="M18" s="23"/>
      <c r="N18" s="23"/>
      <c r="O18" s="32" t="s">
        <v>33</v>
      </c>
      <c r="P18" s="45">
        <f>SUM(D20:O20)</f>
        <v>18000</v>
      </c>
      <c r="Q18" s="57"/>
      <c r="S18" s="57"/>
      <c r="T18" s="57"/>
      <c r="U18" s="50"/>
      <c r="V18" s="68"/>
      <c r="W18" s="68"/>
    </row>
    <row r="19" spans="2:23" ht="20.25" customHeight="1" x14ac:dyDescent="0.15">
      <c r="B19" s="55"/>
      <c r="C19" s="4" t="s">
        <v>6</v>
      </c>
      <c r="D19" s="33">
        <v>8</v>
      </c>
      <c r="E19" s="33">
        <v>8</v>
      </c>
      <c r="F19" s="11"/>
      <c r="G19" s="11"/>
      <c r="H19" s="11"/>
      <c r="I19" s="11"/>
      <c r="J19" s="11"/>
      <c r="K19" s="33"/>
      <c r="L19" s="33"/>
      <c r="M19" s="11"/>
      <c r="N19" s="11"/>
      <c r="O19" s="33">
        <v>8</v>
      </c>
      <c r="P19" s="46"/>
      <c r="Q19" s="57"/>
      <c r="S19" s="57" t="s">
        <v>48</v>
      </c>
      <c r="T19" s="57"/>
      <c r="U19" s="48">
        <f>COUNTIF($D$6:$O$6,"侵入竹除去・　竹林整備")</f>
        <v>2</v>
      </c>
      <c r="V19" s="68">
        <f>SUMIFS($D$42:$O$42,$D$6:$O$6,"侵入竹除去・　竹林整備")</f>
        <v>0</v>
      </c>
      <c r="W19" s="68"/>
    </row>
    <row r="20" spans="2:23" ht="20.25" customHeight="1" x14ac:dyDescent="0.15">
      <c r="B20" s="56"/>
      <c r="C20" s="14" t="s">
        <v>4</v>
      </c>
      <c r="D20" s="34">
        <f>D19*$D$3</f>
        <v>6000</v>
      </c>
      <c r="E20" s="34">
        <f>E19*$D$3</f>
        <v>6000</v>
      </c>
      <c r="F20" s="12">
        <f>F19*$D$4</f>
        <v>0</v>
      </c>
      <c r="G20" s="12"/>
      <c r="H20" s="12">
        <f t="shared" ref="H20:N20" si="2">H19*$D$4</f>
        <v>0</v>
      </c>
      <c r="I20" s="12"/>
      <c r="J20" s="12">
        <f t="shared" si="2"/>
        <v>0</v>
      </c>
      <c r="K20" s="34">
        <f t="shared" si="2"/>
        <v>0</v>
      </c>
      <c r="L20" s="34">
        <f t="shared" si="2"/>
        <v>0</v>
      </c>
      <c r="M20" s="12">
        <f t="shared" si="2"/>
        <v>0</v>
      </c>
      <c r="N20" s="12">
        <f t="shared" si="2"/>
        <v>0</v>
      </c>
      <c r="O20" s="34">
        <f>O19*$D$3</f>
        <v>6000</v>
      </c>
      <c r="P20" s="47"/>
      <c r="Q20" s="57"/>
      <c r="S20" s="57"/>
      <c r="T20" s="57"/>
      <c r="U20" s="50"/>
      <c r="V20" s="68"/>
      <c r="W20" s="68"/>
    </row>
    <row r="21" spans="2:23" ht="20.25" customHeight="1" x14ac:dyDescent="0.15">
      <c r="B21" s="54" t="s">
        <v>21</v>
      </c>
      <c r="C21" s="2" t="s">
        <v>0</v>
      </c>
      <c r="D21" s="32" t="s">
        <v>33</v>
      </c>
      <c r="E21" s="32"/>
      <c r="F21" s="23"/>
      <c r="G21" s="23"/>
      <c r="H21" s="23"/>
      <c r="I21" s="23"/>
      <c r="J21" s="23"/>
      <c r="K21" s="32"/>
      <c r="L21" s="32" t="s">
        <v>33</v>
      </c>
      <c r="M21" s="23"/>
      <c r="N21" s="23"/>
      <c r="O21" s="32"/>
      <c r="P21" s="45">
        <f>SUM(D23:O23)</f>
        <v>12000</v>
      </c>
      <c r="Q21" s="57"/>
      <c r="S21" s="57" t="s">
        <v>42</v>
      </c>
      <c r="T21" s="57"/>
      <c r="U21" s="48">
        <f>COUNTIF($D$6:$O$6,"森林資源利用")</f>
        <v>0</v>
      </c>
      <c r="V21" s="68">
        <f>SUMIFS($D$42:$O$42,$D$6:$O$6,"森林資源利用")</f>
        <v>0</v>
      </c>
      <c r="W21" s="68"/>
    </row>
    <row r="22" spans="2:23" ht="20.25" customHeight="1" x14ac:dyDescent="0.15">
      <c r="B22" s="55"/>
      <c r="C22" s="4" t="s">
        <v>6</v>
      </c>
      <c r="D22" s="33">
        <v>8</v>
      </c>
      <c r="E22" s="33"/>
      <c r="F22" s="11"/>
      <c r="G22" s="11"/>
      <c r="H22" s="11"/>
      <c r="I22" s="11"/>
      <c r="J22" s="11"/>
      <c r="K22" s="33"/>
      <c r="L22" s="33">
        <v>8</v>
      </c>
      <c r="M22" s="11"/>
      <c r="N22" s="11"/>
      <c r="O22" s="33"/>
      <c r="P22" s="46"/>
      <c r="Q22" s="57"/>
      <c r="S22" s="57"/>
      <c r="T22" s="57"/>
      <c r="U22" s="50"/>
      <c r="V22" s="68"/>
      <c r="W22" s="68"/>
    </row>
    <row r="23" spans="2:23" ht="20.25" customHeight="1" x14ac:dyDescent="0.15">
      <c r="B23" s="56"/>
      <c r="C23" s="14" t="s">
        <v>4</v>
      </c>
      <c r="D23" s="34">
        <f>D22*$D$3</f>
        <v>6000</v>
      </c>
      <c r="E23" s="34"/>
      <c r="F23" s="12"/>
      <c r="G23" s="12"/>
      <c r="H23" s="12"/>
      <c r="I23" s="12"/>
      <c r="J23" s="12">
        <f>J22*$D$3</f>
        <v>0</v>
      </c>
      <c r="K23" s="34">
        <f t="shared" ref="K23:L23" si="3">K22*$D$3</f>
        <v>0</v>
      </c>
      <c r="L23" s="34">
        <f t="shared" si="3"/>
        <v>6000</v>
      </c>
      <c r="M23" s="12"/>
      <c r="N23" s="12">
        <f>N22*$D$3</f>
        <v>0</v>
      </c>
      <c r="O23" s="34"/>
      <c r="P23" s="47"/>
      <c r="Q23" s="57"/>
      <c r="S23" s="57" t="s">
        <v>43</v>
      </c>
      <c r="T23" s="57"/>
      <c r="U23" s="48">
        <f>COUNTIF($D$6:$O$6,"森林機能強化")</f>
        <v>3</v>
      </c>
      <c r="V23" s="68">
        <f>SUMIFS($D$42:$O$42,$D$6:$O$6,"森林機能強化")</f>
        <v>0</v>
      </c>
      <c r="W23" s="68"/>
    </row>
    <row r="24" spans="2:23" ht="20.25" customHeight="1" x14ac:dyDescent="0.15">
      <c r="B24" s="54" t="s">
        <v>22</v>
      </c>
      <c r="C24" s="2" t="s">
        <v>0</v>
      </c>
      <c r="D24" s="32" t="s">
        <v>33</v>
      </c>
      <c r="E24" s="32" t="s">
        <v>33</v>
      </c>
      <c r="F24" s="23"/>
      <c r="G24" s="23"/>
      <c r="H24" s="23"/>
      <c r="I24" s="23"/>
      <c r="J24" s="23"/>
      <c r="K24" s="32" t="s">
        <v>33</v>
      </c>
      <c r="L24" s="32"/>
      <c r="M24" s="23"/>
      <c r="N24" s="23"/>
      <c r="O24" s="32"/>
      <c r="P24" s="45">
        <f>SUM(D26:O26)</f>
        <v>22800</v>
      </c>
      <c r="Q24" s="57"/>
      <c r="S24" s="57"/>
      <c r="T24" s="57"/>
      <c r="U24" s="50"/>
      <c r="V24" s="68"/>
      <c r="W24" s="68"/>
    </row>
    <row r="25" spans="2:23" ht="20.25" customHeight="1" x14ac:dyDescent="0.15">
      <c r="B25" s="55"/>
      <c r="C25" s="4" t="s">
        <v>6</v>
      </c>
      <c r="D25" s="33">
        <v>8</v>
      </c>
      <c r="E25" s="33">
        <v>8</v>
      </c>
      <c r="F25" s="11"/>
      <c r="G25" s="11"/>
      <c r="H25" s="11"/>
      <c r="I25" s="11"/>
      <c r="J25" s="11"/>
      <c r="K25" s="33">
        <v>8</v>
      </c>
      <c r="L25" s="33"/>
      <c r="M25" s="11"/>
      <c r="N25" s="11"/>
      <c r="O25" s="33"/>
      <c r="P25" s="46"/>
      <c r="Q25" s="57"/>
      <c r="S25" s="57" t="s">
        <v>40</v>
      </c>
      <c r="T25" s="57"/>
      <c r="U25" s="48">
        <f>COUNTIF($D$6:$O$6,"関係人口　　　創出・維持")</f>
        <v>2</v>
      </c>
      <c r="V25" s="68">
        <f>SUMIFS($D$42:$O$42,$D$6:$O$6,"関係人口　　　創出・維持")</f>
        <v>0</v>
      </c>
      <c r="W25" s="68"/>
    </row>
    <row r="26" spans="2:23" ht="20.25" customHeight="1" x14ac:dyDescent="0.15">
      <c r="B26" s="56"/>
      <c r="C26" s="14" t="s">
        <v>4</v>
      </c>
      <c r="D26" s="34">
        <f>D25*$D$3</f>
        <v>6000</v>
      </c>
      <c r="E26" s="34">
        <f>E25*$D$3</f>
        <v>6000</v>
      </c>
      <c r="F26" s="12">
        <f>F25*$D$4</f>
        <v>0</v>
      </c>
      <c r="G26" s="12"/>
      <c r="H26" s="12">
        <f>H25*$D$4</f>
        <v>0</v>
      </c>
      <c r="I26" s="12"/>
      <c r="J26" s="12">
        <f>J25*$D$4</f>
        <v>0</v>
      </c>
      <c r="K26" s="34">
        <f>K25*$D$4</f>
        <v>10800</v>
      </c>
      <c r="L26" s="34">
        <f>L25*$D$4</f>
        <v>0</v>
      </c>
      <c r="M26" s="12">
        <f>M25*$D$4</f>
        <v>0</v>
      </c>
      <c r="N26" s="12"/>
      <c r="O26" s="34"/>
      <c r="P26" s="47"/>
      <c r="Q26" s="57"/>
      <c r="S26" s="57"/>
      <c r="T26" s="57"/>
      <c r="U26" s="50"/>
      <c r="V26" s="68"/>
      <c r="W26" s="68"/>
    </row>
    <row r="27" spans="2:23" ht="20.25" hidden="1" customHeight="1" x14ac:dyDescent="0.15">
      <c r="B27" s="51"/>
      <c r="C27" s="2"/>
      <c r="D27" s="35"/>
      <c r="E27" s="35"/>
      <c r="F27" s="10"/>
      <c r="G27" s="10"/>
      <c r="H27" s="10"/>
      <c r="I27" s="10"/>
      <c r="J27" s="10"/>
      <c r="K27" s="35"/>
      <c r="L27" s="35"/>
      <c r="M27" s="10"/>
      <c r="N27" s="10"/>
      <c r="O27" s="35"/>
      <c r="P27" s="45">
        <f>SUM(D29:O29)</f>
        <v>0</v>
      </c>
      <c r="Q27" s="48"/>
    </row>
    <row r="28" spans="2:23" ht="20.25" hidden="1" customHeight="1" x14ac:dyDescent="0.15">
      <c r="B28" s="52"/>
      <c r="C28" s="4"/>
      <c r="D28" s="33"/>
      <c r="E28" s="33"/>
      <c r="F28" s="11"/>
      <c r="G28" s="11"/>
      <c r="H28" s="11"/>
      <c r="I28" s="11"/>
      <c r="J28" s="11"/>
      <c r="K28" s="33"/>
      <c r="L28" s="33"/>
      <c r="M28" s="11"/>
      <c r="N28" s="11"/>
      <c r="O28" s="33"/>
      <c r="P28" s="46"/>
      <c r="Q28" s="49"/>
    </row>
    <row r="29" spans="2:23" ht="20.25" hidden="1" customHeight="1" x14ac:dyDescent="0.15">
      <c r="B29" s="53"/>
      <c r="C29" s="14"/>
      <c r="D29" s="34">
        <f>ROUNDDOWN(1071*D28,)</f>
        <v>0</v>
      </c>
      <c r="E29" s="34">
        <f t="shared" ref="E29:O29" si="4">ROUNDDOWN(1071*E28,)</f>
        <v>0</v>
      </c>
      <c r="F29" s="12">
        <f t="shared" si="4"/>
        <v>0</v>
      </c>
      <c r="G29" s="12">
        <f t="shared" si="4"/>
        <v>0</v>
      </c>
      <c r="H29" s="12"/>
      <c r="I29" s="12"/>
      <c r="J29" s="12"/>
      <c r="K29" s="34"/>
      <c r="L29" s="34"/>
      <c r="M29" s="12">
        <f t="shared" si="4"/>
        <v>0</v>
      </c>
      <c r="N29" s="12">
        <f t="shared" si="4"/>
        <v>0</v>
      </c>
      <c r="O29" s="34">
        <f t="shared" si="4"/>
        <v>0</v>
      </c>
      <c r="P29" s="47"/>
      <c r="Q29" s="50"/>
    </row>
    <row r="30" spans="2:23" ht="20.25" hidden="1" customHeight="1" x14ac:dyDescent="0.15">
      <c r="B30" s="42"/>
      <c r="C30" s="2"/>
      <c r="D30" s="35"/>
      <c r="E30" s="35"/>
      <c r="F30" s="10"/>
      <c r="G30" s="10"/>
      <c r="H30" s="10"/>
      <c r="I30" s="10"/>
      <c r="J30" s="10"/>
      <c r="K30" s="35"/>
      <c r="L30" s="35"/>
      <c r="M30" s="10"/>
      <c r="N30" s="10"/>
      <c r="O30" s="35"/>
      <c r="P30" s="45">
        <f>SUM(D32:O32)</f>
        <v>0</v>
      </c>
      <c r="Q30" s="48"/>
    </row>
    <row r="31" spans="2:23" ht="20.25" hidden="1" customHeight="1" x14ac:dyDescent="0.15">
      <c r="B31" s="43"/>
      <c r="C31" s="4"/>
      <c r="D31" s="33"/>
      <c r="E31" s="33"/>
      <c r="F31" s="11"/>
      <c r="G31" s="11"/>
      <c r="H31" s="11"/>
      <c r="I31" s="11"/>
      <c r="J31" s="11"/>
      <c r="K31" s="33"/>
      <c r="L31" s="33"/>
      <c r="M31" s="11"/>
      <c r="N31" s="11"/>
      <c r="O31" s="33"/>
      <c r="P31" s="46"/>
      <c r="Q31" s="49"/>
    </row>
    <row r="32" spans="2:23" ht="20.25" hidden="1" customHeight="1" x14ac:dyDescent="0.15">
      <c r="B32" s="44"/>
      <c r="C32" s="14"/>
      <c r="D32" s="34">
        <f>ROUNDDOWN(1071*D31,)</f>
        <v>0</v>
      </c>
      <c r="E32" s="34">
        <f t="shared" ref="E32:O32" si="5">ROUNDDOWN(1071*E31,)</f>
        <v>0</v>
      </c>
      <c r="F32" s="12">
        <f t="shared" si="5"/>
        <v>0</v>
      </c>
      <c r="G32" s="12">
        <f t="shared" si="5"/>
        <v>0</v>
      </c>
      <c r="H32" s="12"/>
      <c r="I32" s="12"/>
      <c r="J32" s="12"/>
      <c r="K32" s="34"/>
      <c r="L32" s="34"/>
      <c r="M32" s="12">
        <f t="shared" si="5"/>
        <v>0</v>
      </c>
      <c r="N32" s="12">
        <f t="shared" si="5"/>
        <v>0</v>
      </c>
      <c r="O32" s="34">
        <f t="shared" si="5"/>
        <v>0</v>
      </c>
      <c r="P32" s="47"/>
      <c r="Q32" s="50"/>
    </row>
    <row r="33" spans="2:23" ht="20.25" hidden="1" customHeight="1" x14ac:dyDescent="0.15">
      <c r="B33" s="51"/>
      <c r="C33" s="2"/>
      <c r="D33" s="35"/>
      <c r="E33" s="35"/>
      <c r="F33" s="10"/>
      <c r="G33" s="10"/>
      <c r="H33" s="10"/>
      <c r="I33" s="10"/>
      <c r="J33" s="10"/>
      <c r="K33" s="35"/>
      <c r="L33" s="35"/>
      <c r="M33" s="10"/>
      <c r="N33" s="10"/>
      <c r="O33" s="35"/>
      <c r="P33" s="45">
        <f>SUM(D35:O35)</f>
        <v>0</v>
      </c>
      <c r="Q33" s="48"/>
    </row>
    <row r="34" spans="2:23" ht="20.25" hidden="1" customHeight="1" x14ac:dyDescent="0.15">
      <c r="B34" s="52"/>
      <c r="C34" s="4"/>
      <c r="D34" s="33"/>
      <c r="E34" s="33"/>
      <c r="F34" s="11"/>
      <c r="G34" s="11"/>
      <c r="H34" s="11"/>
      <c r="I34" s="11"/>
      <c r="J34" s="11"/>
      <c r="K34" s="33"/>
      <c r="L34" s="33"/>
      <c r="M34" s="11"/>
      <c r="N34" s="11"/>
      <c r="O34" s="33"/>
      <c r="P34" s="46"/>
      <c r="Q34" s="49"/>
    </row>
    <row r="35" spans="2:23" ht="20.25" hidden="1" customHeight="1" x14ac:dyDescent="0.15">
      <c r="B35" s="53"/>
      <c r="C35" s="14"/>
      <c r="D35" s="34">
        <f>ROUNDDOWN(1071*D34,)</f>
        <v>0</v>
      </c>
      <c r="E35" s="34">
        <f t="shared" ref="E35:O35" si="6">ROUNDDOWN(1071*E34,)</f>
        <v>0</v>
      </c>
      <c r="F35" s="12">
        <f t="shared" si="6"/>
        <v>0</v>
      </c>
      <c r="G35" s="12">
        <f t="shared" si="6"/>
        <v>0</v>
      </c>
      <c r="H35" s="12"/>
      <c r="I35" s="12"/>
      <c r="J35" s="12"/>
      <c r="K35" s="34"/>
      <c r="L35" s="34"/>
      <c r="M35" s="12">
        <f t="shared" si="6"/>
        <v>0</v>
      </c>
      <c r="N35" s="12">
        <f t="shared" si="6"/>
        <v>0</v>
      </c>
      <c r="O35" s="34">
        <f t="shared" si="6"/>
        <v>0</v>
      </c>
      <c r="P35" s="47"/>
      <c r="Q35" s="50"/>
    </row>
    <row r="36" spans="2:23" ht="20.25" hidden="1" customHeight="1" x14ac:dyDescent="0.15">
      <c r="B36" s="42"/>
      <c r="C36" s="2"/>
      <c r="D36" s="35"/>
      <c r="E36" s="35"/>
      <c r="F36" s="10"/>
      <c r="G36" s="10"/>
      <c r="H36" s="10"/>
      <c r="I36" s="10"/>
      <c r="J36" s="10"/>
      <c r="K36" s="35"/>
      <c r="L36" s="35"/>
      <c r="M36" s="10"/>
      <c r="N36" s="10"/>
      <c r="O36" s="35"/>
      <c r="P36" s="45">
        <f>SUM(D38:O38)</f>
        <v>0</v>
      </c>
      <c r="Q36" s="48"/>
    </row>
    <row r="37" spans="2:23" ht="20.25" hidden="1" customHeight="1" x14ac:dyDescent="0.15">
      <c r="B37" s="43"/>
      <c r="C37" s="4"/>
      <c r="D37" s="33"/>
      <c r="E37" s="33"/>
      <c r="F37" s="11"/>
      <c r="G37" s="11"/>
      <c r="H37" s="11"/>
      <c r="I37" s="11"/>
      <c r="J37" s="11"/>
      <c r="K37" s="33"/>
      <c r="L37" s="33"/>
      <c r="M37" s="11"/>
      <c r="N37" s="11"/>
      <c r="O37" s="33"/>
      <c r="P37" s="46"/>
      <c r="Q37" s="49"/>
    </row>
    <row r="38" spans="2:23" ht="20.25" hidden="1" customHeight="1" x14ac:dyDescent="0.15">
      <c r="B38" s="44"/>
      <c r="C38" s="14"/>
      <c r="D38" s="34">
        <f>ROUNDDOWN(1071*D37,)</f>
        <v>0</v>
      </c>
      <c r="E38" s="34">
        <f t="shared" ref="E38:O38" si="7">ROUNDDOWN(1071*E37,)</f>
        <v>0</v>
      </c>
      <c r="F38" s="12">
        <f t="shared" si="7"/>
        <v>0</v>
      </c>
      <c r="G38" s="12">
        <f t="shared" si="7"/>
        <v>0</v>
      </c>
      <c r="H38" s="12"/>
      <c r="I38" s="12"/>
      <c r="J38" s="12"/>
      <c r="K38" s="34"/>
      <c r="L38" s="34"/>
      <c r="M38" s="12">
        <f t="shared" si="7"/>
        <v>0</v>
      </c>
      <c r="N38" s="12">
        <f t="shared" si="7"/>
        <v>0</v>
      </c>
      <c r="O38" s="34">
        <f t="shared" si="7"/>
        <v>0</v>
      </c>
      <c r="P38" s="47"/>
      <c r="Q38" s="50"/>
    </row>
    <row r="39" spans="2:23" ht="20.25" hidden="1" customHeight="1" x14ac:dyDescent="0.15">
      <c r="B39" s="42"/>
      <c r="C39" s="2"/>
      <c r="D39" s="36"/>
      <c r="E39" s="36"/>
      <c r="F39" s="6"/>
      <c r="G39" s="6"/>
      <c r="H39" s="6"/>
      <c r="I39" s="6"/>
      <c r="J39" s="6"/>
      <c r="K39" s="36"/>
      <c r="L39" s="36"/>
      <c r="M39" s="6"/>
      <c r="N39" s="6"/>
      <c r="O39" s="36"/>
      <c r="P39" s="45">
        <f>SUM(D41:O41)</f>
        <v>0</v>
      </c>
      <c r="Q39" s="48"/>
    </row>
    <row r="40" spans="2:23" ht="20.25" hidden="1" customHeight="1" x14ac:dyDescent="0.15">
      <c r="B40" s="43"/>
      <c r="C40" s="3"/>
      <c r="D40" s="37"/>
      <c r="E40" s="37"/>
      <c r="F40" s="5"/>
      <c r="G40" s="5"/>
      <c r="H40" s="5"/>
      <c r="I40" s="5"/>
      <c r="J40" s="5"/>
      <c r="K40" s="37"/>
      <c r="L40" s="37"/>
      <c r="M40" s="5"/>
      <c r="N40" s="5"/>
      <c r="O40" s="37"/>
      <c r="P40" s="46"/>
      <c r="Q40" s="49"/>
    </row>
    <row r="41" spans="2:23" ht="20.25" hidden="1" customHeight="1" x14ac:dyDescent="0.15">
      <c r="B41" s="44"/>
      <c r="C41" s="14"/>
      <c r="D41" s="34">
        <f>ROUNDDOWN(1071*D40,)</f>
        <v>0</v>
      </c>
      <c r="E41" s="34">
        <f t="shared" ref="E41:O41" si="8">ROUNDDOWN(1071*E40,)</f>
        <v>0</v>
      </c>
      <c r="F41" s="12">
        <f t="shared" si="8"/>
        <v>0</v>
      </c>
      <c r="G41" s="12">
        <f t="shared" si="8"/>
        <v>0</v>
      </c>
      <c r="H41" s="12"/>
      <c r="I41" s="12"/>
      <c r="J41" s="12"/>
      <c r="K41" s="34"/>
      <c r="L41" s="34"/>
      <c r="M41" s="12">
        <f t="shared" si="8"/>
        <v>0</v>
      </c>
      <c r="N41" s="12">
        <f t="shared" si="8"/>
        <v>0</v>
      </c>
      <c r="O41" s="34">
        <f t="shared" si="8"/>
        <v>0</v>
      </c>
      <c r="P41" s="47"/>
      <c r="Q41" s="50"/>
    </row>
    <row r="42" spans="2:23" ht="30" customHeight="1" x14ac:dyDescent="0.15">
      <c r="B42" s="9" t="s">
        <v>5</v>
      </c>
      <c r="C42" s="1"/>
      <c r="D42" s="38">
        <f>D11+D14+D17+D20+D23+D26+D29+D32+D35+D38+D41</f>
        <v>36000</v>
      </c>
      <c r="E42" s="38">
        <f t="shared" ref="E42:O42" si="9">E11+E14+E17+E20+E23+E26+E29+E32+E35+E38+E41</f>
        <v>30000</v>
      </c>
      <c r="F42" s="8">
        <f t="shared" si="9"/>
        <v>0</v>
      </c>
      <c r="G42" s="8">
        <f t="shared" si="9"/>
        <v>0</v>
      </c>
      <c r="H42" s="8">
        <f t="shared" ref="H42:I42" si="10">H11+H14+H17+H20+H23+H26+H29+H32+H35+H38+H41</f>
        <v>0</v>
      </c>
      <c r="I42" s="8">
        <f t="shared" si="10"/>
        <v>0</v>
      </c>
      <c r="J42" s="8">
        <f t="shared" ref="J42" si="11">J11+J14+J17+J20+J23+J26+J29+J32+J35+J38+J41</f>
        <v>0</v>
      </c>
      <c r="K42" s="38">
        <f t="shared" ref="K42:L42" si="12">K11+K14+K17+K20+K23+K26+K29+K32+K35+K38+K41</f>
        <v>21600</v>
      </c>
      <c r="L42" s="38">
        <f t="shared" si="12"/>
        <v>16800</v>
      </c>
      <c r="M42" s="8">
        <f t="shared" ref="M42" si="13">M11+M14+M17+M20+M23+M26+M29+M32+M35+M38+M41</f>
        <v>0</v>
      </c>
      <c r="N42" s="8">
        <f t="shared" si="9"/>
        <v>0</v>
      </c>
      <c r="O42" s="38">
        <f t="shared" si="9"/>
        <v>24000</v>
      </c>
      <c r="P42" s="7">
        <f>SUM(P9:P41)</f>
        <v>128400</v>
      </c>
      <c r="Q42" s="17"/>
      <c r="S42" s="57" t="s">
        <v>39</v>
      </c>
      <c r="T42" s="57"/>
      <c r="U42" s="21"/>
      <c r="V42" s="67">
        <f>SUM(V15:W41)</f>
        <v>128400</v>
      </c>
      <c r="W42" s="57"/>
    </row>
    <row r="43" spans="2:23" x14ac:dyDescent="0.15">
      <c r="C43" s="24" t="s">
        <v>50</v>
      </c>
      <c r="D43" s="25">
        <f>D10+D13+D16+D19+D22+D25</f>
        <v>48</v>
      </c>
      <c r="E43" s="25">
        <f t="shared" ref="E43:O43" si="14">E10+E13+E16+E19+E22+E25</f>
        <v>40</v>
      </c>
      <c r="F43" s="25">
        <f t="shared" si="14"/>
        <v>0</v>
      </c>
      <c r="G43" s="25">
        <f t="shared" si="14"/>
        <v>0</v>
      </c>
      <c r="H43" s="25">
        <f t="shared" si="14"/>
        <v>0</v>
      </c>
      <c r="I43" s="25"/>
      <c r="J43" s="25">
        <f t="shared" si="14"/>
        <v>0</v>
      </c>
      <c r="K43" s="25">
        <f t="shared" si="14"/>
        <v>16</v>
      </c>
      <c r="L43" s="25">
        <f t="shared" si="14"/>
        <v>16</v>
      </c>
      <c r="M43" s="25">
        <f t="shared" si="14"/>
        <v>0</v>
      </c>
      <c r="N43" s="26">
        <f t="shared" si="14"/>
        <v>0</v>
      </c>
      <c r="O43" s="25">
        <f t="shared" si="14"/>
        <v>32</v>
      </c>
      <c r="P43" s="27">
        <f>SUM(D43:O43)</f>
        <v>152</v>
      </c>
    </row>
    <row r="44" spans="2:23" x14ac:dyDescent="0.1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2:23" x14ac:dyDescent="0.1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74">
    <mergeCell ref="S15:T16"/>
    <mergeCell ref="V15:W16"/>
    <mergeCell ref="S14:T14"/>
    <mergeCell ref="U15:U16"/>
    <mergeCell ref="U17:U18"/>
    <mergeCell ref="V14:W14"/>
    <mergeCell ref="V17:W18"/>
    <mergeCell ref="V19:W20"/>
    <mergeCell ref="V21:W22"/>
    <mergeCell ref="V23:W24"/>
    <mergeCell ref="S17:T18"/>
    <mergeCell ref="S19:T20"/>
    <mergeCell ref="S21:T22"/>
    <mergeCell ref="S23:T24"/>
    <mergeCell ref="U19:U20"/>
    <mergeCell ref="U21:U22"/>
    <mergeCell ref="U23:U24"/>
    <mergeCell ref="S42:T42"/>
    <mergeCell ref="V42:W42"/>
    <mergeCell ref="S25:T26"/>
    <mergeCell ref="V25:W26"/>
    <mergeCell ref="U25:U26"/>
    <mergeCell ref="G7:G8"/>
    <mergeCell ref="B3:B4"/>
    <mergeCell ref="O7:O8"/>
    <mergeCell ref="P7:P8"/>
    <mergeCell ref="Q7:Q8"/>
    <mergeCell ref="B8:C8"/>
    <mergeCell ref="M7:M8"/>
    <mergeCell ref="N7:N8"/>
    <mergeCell ref="B7:C7"/>
    <mergeCell ref="D7:D8"/>
    <mergeCell ref="E7:E8"/>
    <mergeCell ref="F7:F8"/>
    <mergeCell ref="H7:H8"/>
    <mergeCell ref="J7:J8"/>
    <mergeCell ref="K7:K8"/>
    <mergeCell ref="I7:I8"/>
    <mergeCell ref="B12:B14"/>
    <mergeCell ref="P12:P14"/>
    <mergeCell ref="Q12:Q14"/>
    <mergeCell ref="B9:B11"/>
    <mergeCell ref="P9:P11"/>
    <mergeCell ref="Q9:Q11"/>
    <mergeCell ref="P15:P17"/>
    <mergeCell ref="Q15:Q17"/>
    <mergeCell ref="B18:B20"/>
    <mergeCell ref="P18:P20"/>
    <mergeCell ref="Q18:Q20"/>
    <mergeCell ref="B39:B41"/>
    <mergeCell ref="P39:P41"/>
    <mergeCell ref="Q39:Q41"/>
    <mergeCell ref="B33:B35"/>
    <mergeCell ref="P33:P35"/>
    <mergeCell ref="Q33:Q35"/>
    <mergeCell ref="B36:B38"/>
    <mergeCell ref="P36:P38"/>
    <mergeCell ref="Q36:Q38"/>
    <mergeCell ref="O1:Q1"/>
    <mergeCell ref="B6:C6"/>
    <mergeCell ref="B30:B32"/>
    <mergeCell ref="P30:P32"/>
    <mergeCell ref="Q30:Q32"/>
    <mergeCell ref="B27:B29"/>
    <mergeCell ref="P27:P29"/>
    <mergeCell ref="Q27:Q29"/>
    <mergeCell ref="B21:B23"/>
    <mergeCell ref="P21:P23"/>
    <mergeCell ref="Q21:Q23"/>
    <mergeCell ref="B24:B26"/>
    <mergeCell ref="P24:P26"/>
    <mergeCell ref="L7:L8"/>
    <mergeCell ref="Q24:Q26"/>
    <mergeCell ref="B15:B17"/>
  </mergeCells>
  <phoneticPr fontId="1"/>
  <dataValidations count="1">
    <dataValidation type="list" showInputMessage="1" showErrorMessage="1" sqref="D6:O6">
      <formula1>"活動推進費,里山林保全,侵入竹除去・　竹林整備,森林資源利用,森林機能強化,関係人口　　　創出・維持,　,"</formula1>
    </dataValidation>
  </dataValidations>
  <pageMargins left="0" right="0" top="0.35433070866141736" bottom="0.15748031496062992" header="0.31496062992125984" footer="0.31496062992125984"/>
  <pageSetup paperSize="9"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シート１</vt:lpstr>
      <vt:lpstr>シート１!Print_Area</vt:lpstr>
    </vt:vector>
  </TitlesOfParts>
  <Company>五島市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</dc:creator>
  <cp:lastModifiedBy>R-Yama</cp:lastModifiedBy>
  <cp:lastPrinted>2021-05-31T05:55:58Z</cp:lastPrinted>
  <dcterms:created xsi:type="dcterms:W3CDTF">2014-01-08T03:45:49Z</dcterms:created>
  <dcterms:modified xsi:type="dcterms:W3CDTF">2021-10-26T04:15:39Z</dcterms:modified>
</cp:coreProperties>
</file>